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-02-11 סיכום קרישה לקראת ניתוח\בני בקר\"/>
    </mc:Choice>
  </mc:AlternateContent>
  <xr:revisionPtr revIDLastSave="0" documentId="8_{B9DC8AF2-2388-4F3E-B35E-09F749B423B7}" xr6:coauthVersionLast="45" xr6:coauthVersionMax="45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תרשים - מקורות (2)" sheetId="10" r:id="rId1"/>
    <sheet name="תרשים - סיווגים (2)" sheetId="9" r:id="rId2"/>
    <sheet name="תרשים - מקורות" sheetId="5" r:id="rId3"/>
    <sheet name="יבוא ראשי בקר" sheetId="11" r:id="rId4"/>
    <sheet name="גיליון1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1" i="1" l="1"/>
  <c r="U20" i="1"/>
  <c r="U11" i="1" l="1"/>
  <c r="U18" i="1" s="1"/>
  <c r="U24" i="1" s="1"/>
  <c r="U29" i="1" s="1"/>
  <c r="U34" i="1" s="1"/>
  <c r="U41" i="1" s="1"/>
  <c r="T9" i="1"/>
  <c r="T30" i="1" s="1"/>
  <c r="T11" i="1"/>
  <c r="T18" i="1" s="1"/>
  <c r="T24" i="1" s="1"/>
  <c r="T29" i="1" s="1"/>
  <c r="T34" i="1" s="1"/>
  <c r="T41" i="1" s="1"/>
  <c r="T25" i="1" l="1"/>
  <c r="T31" i="1"/>
  <c r="T32" i="1" s="1"/>
  <c r="T15" i="1"/>
  <c r="T19" i="1"/>
  <c r="T13" i="1" l="1"/>
  <c r="T36" i="1" s="1"/>
  <c r="T35" i="1"/>
  <c r="T37" i="1"/>
  <c r="T43" i="1"/>
  <c r="T21" i="1"/>
  <c r="T42" i="1"/>
  <c r="T38" i="1" l="1"/>
  <c r="S9" i="1" l="1"/>
  <c r="S15" i="1" s="1"/>
  <c r="S11" i="1"/>
  <c r="S18" i="1" s="1"/>
  <c r="S24" i="1" s="1"/>
  <c r="S29" i="1" s="1"/>
  <c r="S34" i="1" s="1"/>
  <c r="S41" i="1" s="1"/>
  <c r="R9" i="1"/>
  <c r="R15" i="1" s="1"/>
  <c r="R13" i="1" s="1"/>
  <c r="R36" i="1" s="1"/>
  <c r="R11" i="1"/>
  <c r="R18" i="1" s="1"/>
  <c r="R24" i="1" s="1"/>
  <c r="R29" i="1" s="1"/>
  <c r="R34" i="1" s="1"/>
  <c r="R41" i="1" s="1"/>
  <c r="S25" i="1" l="1"/>
  <c r="S19" i="1"/>
  <c r="S13" i="1"/>
  <c r="S36" i="1" s="1"/>
  <c r="S35" i="1"/>
  <c r="S37" i="1"/>
  <c r="S43" i="1"/>
  <c r="S30" i="1"/>
  <c r="S31" i="1"/>
  <c r="R37" i="1"/>
  <c r="R31" i="1"/>
  <c r="R43" i="1"/>
  <c r="R19" i="1"/>
  <c r="R25" i="1"/>
  <c r="R30" i="1"/>
  <c r="R35" i="1"/>
  <c r="P7" i="1"/>
  <c r="Q9" i="1"/>
  <c r="Q11" i="1"/>
  <c r="Q18" i="1" s="1"/>
  <c r="Q24" i="1" s="1"/>
  <c r="Q29" i="1" s="1"/>
  <c r="Q34" i="1" s="1"/>
  <c r="Q41" i="1" s="1"/>
  <c r="S21" i="1" l="1"/>
  <c r="S42" i="1"/>
  <c r="S38" i="1"/>
  <c r="S32" i="1"/>
  <c r="R21" i="1"/>
  <c r="R42" i="1"/>
  <c r="R32" i="1"/>
  <c r="R38" i="1"/>
  <c r="Q15" i="1"/>
  <c r="Q13" i="1" s="1"/>
  <c r="Q36" i="1" s="1"/>
  <c r="Q25" i="1"/>
  <c r="Q19" i="1"/>
  <c r="Q30" i="1"/>
  <c r="Q31" i="1"/>
  <c r="P9" i="1"/>
  <c r="P19" i="1" s="1"/>
  <c r="Q32" i="1" l="1"/>
  <c r="Q35" i="1"/>
  <c r="Q37" i="1"/>
  <c r="Q43" i="1"/>
  <c r="Q42" i="1"/>
  <c r="Q21" i="1"/>
  <c r="P11" i="1"/>
  <c r="P18" i="1" s="1"/>
  <c r="P24" i="1" s="1"/>
  <c r="P29" i="1" s="1"/>
  <c r="P34" i="1" s="1"/>
  <c r="P41" i="1" s="1"/>
  <c r="O20" i="1"/>
  <c r="O7" i="1"/>
  <c r="O9" i="1" s="1"/>
  <c r="O11" i="1"/>
  <c r="O18" i="1" s="1"/>
  <c r="O24" i="1" s="1"/>
  <c r="O29" i="1" s="1"/>
  <c r="O34" i="1" s="1"/>
  <c r="O41" i="1" s="1"/>
  <c r="N9" i="1"/>
  <c r="N15" i="1" s="1"/>
  <c r="N13" i="1" s="1"/>
  <c r="N36" i="1" s="1"/>
  <c r="C21" i="1"/>
  <c r="D21" i="1"/>
  <c r="E21" i="1"/>
  <c r="F21" i="1"/>
  <c r="G21" i="1"/>
  <c r="H21" i="1"/>
  <c r="I21" i="1"/>
  <c r="J21" i="1"/>
  <c r="K21" i="1"/>
  <c r="L21" i="1"/>
  <c r="N11" i="1"/>
  <c r="N18" i="1" s="1"/>
  <c r="N24" i="1" s="1"/>
  <c r="N29" i="1" s="1"/>
  <c r="N34" i="1" s="1"/>
  <c r="N41" i="1" s="1"/>
  <c r="M7" i="1"/>
  <c r="M9" i="1" s="1"/>
  <c r="M11" i="1"/>
  <c r="M18" i="1" s="1"/>
  <c r="M24" i="1" s="1"/>
  <c r="M29" i="1" s="1"/>
  <c r="M34" i="1" s="1"/>
  <c r="M41" i="1" s="1"/>
  <c r="L9" i="1"/>
  <c r="L31" i="1" s="1"/>
  <c r="L25" i="1"/>
  <c r="L15" i="1"/>
  <c r="L36" i="1" s="1"/>
  <c r="L11" i="1"/>
  <c r="L18" i="1" s="1"/>
  <c r="L24" i="1" s="1"/>
  <c r="L29" i="1" s="1"/>
  <c r="L34" i="1" s="1"/>
  <c r="L41" i="1" s="1"/>
  <c r="K11" i="1"/>
  <c r="K18" i="1" s="1"/>
  <c r="K24" i="1" s="1"/>
  <c r="K29" i="1" s="1"/>
  <c r="K34" i="1" s="1"/>
  <c r="K41" i="1" s="1"/>
  <c r="K15" i="1"/>
  <c r="K36" i="1" s="1"/>
  <c r="K9" i="1"/>
  <c r="K30" i="1" s="1"/>
  <c r="K25" i="1"/>
  <c r="J41" i="1"/>
  <c r="J34" i="1"/>
  <c r="J29" i="1"/>
  <c r="J24" i="1"/>
  <c r="J18" i="1"/>
  <c r="J11" i="1"/>
  <c r="D15" i="1"/>
  <c r="D37" i="1" s="1"/>
  <c r="E15" i="1"/>
  <c r="E42" i="1" s="1"/>
  <c r="F15" i="1"/>
  <c r="F42" i="1" s="1"/>
  <c r="G15" i="1"/>
  <c r="G37" i="1" s="1"/>
  <c r="H15" i="1"/>
  <c r="H35" i="1" s="1"/>
  <c r="I15" i="1"/>
  <c r="I42" i="1" s="1"/>
  <c r="J15" i="1"/>
  <c r="J36" i="1" s="1"/>
  <c r="C15" i="1"/>
  <c r="C37" i="1" s="1"/>
  <c r="D9" i="1"/>
  <c r="D30" i="1" s="1"/>
  <c r="E9" i="1"/>
  <c r="E30" i="1" s="1"/>
  <c r="F9" i="1"/>
  <c r="F30" i="1" s="1"/>
  <c r="G9" i="1"/>
  <c r="G30" i="1" s="1"/>
  <c r="H9" i="1"/>
  <c r="H31" i="1" s="1"/>
  <c r="I9" i="1"/>
  <c r="I30" i="1" s="1"/>
  <c r="J9" i="1"/>
  <c r="J30" i="1" s="1"/>
  <c r="C9" i="1"/>
  <c r="C30" i="1" s="1"/>
  <c r="J25" i="1"/>
  <c r="I25" i="1"/>
  <c r="H25" i="1"/>
  <c r="C25" i="1"/>
  <c r="D25" i="1"/>
  <c r="E25" i="1"/>
  <c r="F25" i="1"/>
  <c r="G25" i="1"/>
  <c r="E36" i="1" l="1"/>
  <c r="D36" i="1"/>
  <c r="Q38" i="1"/>
  <c r="D43" i="1"/>
  <c r="K37" i="1"/>
  <c r="I36" i="1"/>
  <c r="G43" i="1"/>
  <c r="K42" i="1"/>
  <c r="L42" i="1"/>
  <c r="F37" i="1"/>
  <c r="G42" i="1"/>
  <c r="I31" i="1"/>
  <c r="I32" i="1" s="1"/>
  <c r="I37" i="1"/>
  <c r="H42" i="1"/>
  <c r="J31" i="1"/>
  <c r="J32" i="1" s="1"/>
  <c r="G36" i="1"/>
  <c r="K31" i="1"/>
  <c r="K32" i="1" s="1"/>
  <c r="G35" i="1"/>
  <c r="F31" i="1"/>
  <c r="F32" i="1" s="1"/>
  <c r="D35" i="1"/>
  <c r="D38" i="1" s="1"/>
  <c r="C36" i="1"/>
  <c r="J37" i="1"/>
  <c r="F36" i="1"/>
  <c r="F43" i="1"/>
  <c r="F35" i="1"/>
  <c r="L37" i="1"/>
  <c r="E31" i="1"/>
  <c r="E32" i="1" s="1"/>
  <c r="C42" i="1"/>
  <c r="D42" i="1"/>
  <c r="K35" i="1"/>
  <c r="K43" i="1"/>
  <c r="L30" i="1"/>
  <c r="L32" i="1" s="1"/>
  <c r="H36" i="1"/>
  <c r="H30" i="1"/>
  <c r="H32" i="1" s="1"/>
  <c r="C35" i="1"/>
  <c r="I35" i="1"/>
  <c r="I43" i="1"/>
  <c r="C31" i="1"/>
  <c r="C32" i="1" s="1"/>
  <c r="G31" i="1"/>
  <c r="G32" i="1" s="1"/>
  <c r="E37" i="1"/>
  <c r="C43" i="1"/>
  <c r="J42" i="1"/>
  <c r="H43" i="1"/>
  <c r="H37" i="1"/>
  <c r="D31" i="1"/>
  <c r="D32" i="1" s="1"/>
  <c r="J35" i="1"/>
  <c r="J43" i="1"/>
  <c r="L43" i="1"/>
  <c r="L35" i="1"/>
  <c r="E35" i="1"/>
  <c r="E43" i="1"/>
  <c r="P15" i="1"/>
  <c r="P13" i="1" s="1"/>
  <c r="P36" i="1" s="1"/>
  <c r="P25" i="1"/>
  <c r="P21" i="1"/>
  <c r="P30" i="1"/>
  <c r="P31" i="1"/>
  <c r="O15" i="1"/>
  <c r="O30" i="1"/>
  <c r="O31" i="1"/>
  <c r="O19" i="1"/>
  <c r="O25" i="1"/>
  <c r="N30" i="1"/>
  <c r="N25" i="1"/>
  <c r="N35" i="1"/>
  <c r="N37" i="1"/>
  <c r="N43" i="1"/>
  <c r="N19" i="1"/>
  <c r="N31" i="1"/>
  <c r="M25" i="1"/>
  <c r="M15" i="1"/>
  <c r="M30" i="1"/>
  <c r="M31" i="1"/>
  <c r="M19" i="1"/>
  <c r="K38" i="1" l="1"/>
  <c r="N38" i="1"/>
  <c r="G38" i="1"/>
  <c r="J38" i="1"/>
  <c r="I38" i="1"/>
  <c r="H38" i="1"/>
  <c r="L38" i="1"/>
  <c r="C38" i="1"/>
  <c r="M32" i="1"/>
  <c r="F38" i="1"/>
  <c r="O32" i="1"/>
  <c r="E38" i="1"/>
  <c r="P32" i="1"/>
  <c r="P43" i="1"/>
  <c r="P35" i="1"/>
  <c r="P38" i="1" s="1"/>
  <c r="P37" i="1"/>
  <c r="P42" i="1"/>
  <c r="O21" i="1"/>
  <c r="O42" i="1"/>
  <c r="O37" i="1"/>
  <c r="O13" i="1"/>
  <c r="O36" i="1" s="1"/>
  <c r="O35" i="1"/>
  <c r="O43" i="1"/>
  <c r="N32" i="1"/>
  <c r="N21" i="1"/>
  <c r="A19" i="1" s="1"/>
  <c r="N42" i="1"/>
  <c r="M35" i="1"/>
  <c r="M43" i="1"/>
  <c r="M37" i="1"/>
  <c r="M13" i="1"/>
  <c r="M36" i="1" s="1"/>
  <c r="M42" i="1"/>
  <c r="M21" i="1"/>
  <c r="M38" i="1" l="1"/>
  <c r="O38" i="1"/>
  <c r="U15" i="1" l="1"/>
  <c r="U7" i="1"/>
  <c r="U30" i="1" s="1"/>
  <c r="U32" i="1" s="1"/>
  <c r="U19" i="1"/>
  <c r="U43" i="1" l="1"/>
  <c r="U35" i="1"/>
  <c r="U37" i="1"/>
  <c r="U42" i="1"/>
  <c r="U21" i="1"/>
  <c r="U25" i="1" s="1"/>
  <c r="U13" i="1"/>
  <c r="U36" i="1" s="1"/>
  <c r="U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liron</author>
  </authors>
  <commentList>
    <comment ref="D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liron:</t>
        </r>
        <r>
          <rPr>
            <sz val="8"/>
            <color indexed="81"/>
            <rFont val="Tahoma"/>
            <family val="2"/>
          </rPr>
          <t xml:space="preserve">
עגלי גידול</t>
        </r>
      </text>
    </comment>
    <comment ref="J2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liron:</t>
        </r>
        <r>
          <rPr>
            <sz val="8"/>
            <color indexed="81"/>
            <rFont val="Tahoma"/>
            <family val="2"/>
          </rPr>
          <t xml:space="preserve">
לפיטום</t>
        </r>
      </text>
    </comment>
  </commentList>
</comments>
</file>

<file path=xl/sharedStrings.xml><?xml version="1.0" encoding="utf-8"?>
<sst xmlns="http://schemas.openxmlformats.org/spreadsheetml/2006/main" count="76" uniqueCount="27">
  <si>
    <t>אירופה</t>
  </si>
  <si>
    <t>אוסטרליה</t>
  </si>
  <si>
    <t>ישראל</t>
  </si>
  <si>
    <t>רש"פ</t>
  </si>
  <si>
    <t>חלב</t>
  </si>
  <si>
    <t>פיטום</t>
  </si>
  <si>
    <t>שחיטה</t>
  </si>
  <si>
    <t>2005</t>
  </si>
  <si>
    <t>2004</t>
  </si>
  <si>
    <t>2003</t>
  </si>
  <si>
    <t>2002</t>
  </si>
  <si>
    <t>2006</t>
  </si>
  <si>
    <t>2001</t>
  </si>
  <si>
    <t>2007</t>
  </si>
  <si>
    <t>2008</t>
  </si>
  <si>
    <t>עגלות לישראל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</si>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</sst>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9" fontId="0" fillId="0" borderId="0" xfId="2" applyFo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9" fontId="0" fillId="0" borderId="0" xfId="2" applyFont="1" applyBorder="1"/>
    <xf numFmtId="49" fontId="0" fillId="0" borderId="0" xfId="0" applyNumberFormat="1"/>
    <xf numFmtId="43" fontId="0" fillId="0" borderId="0" xfId="1" applyFont="1"/>
    <xf numFmtId="0" fontId="0" fillId="0" borderId="0" xfId="0" applyFill="1" applyBorder="1" applyAlignment="1">
      <alignment horizontal="center"/>
    </xf>
    <xf numFmtId="165" fontId="0" fillId="0" borderId="0" xfId="1" applyNumberFormat="1" applyFont="1"/>
    <xf numFmtId="164" fontId="0" fillId="0" borderId="0" xfId="1" applyNumberFormat="1" applyFont="1"/>
    <xf numFmtId="165" fontId="5" fillId="0" borderId="0" xfId="1" applyNumberFormat="1" applyFont="1"/>
    <xf numFmtId="49" fontId="4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quotePrefix="1" applyFont="1" applyBorder="1" applyAlignment="1">
      <alignment horizontal="center"/>
    </xf>
    <xf numFmtId="43" fontId="0" fillId="0" borderId="0" xfId="0" applyNumberFormat="1"/>
    <xf numFmtId="0" fontId="1" fillId="0" borderId="0" xfId="0" quotePrefix="1" applyFont="1"/>
    <xf numFmtId="43" fontId="0" fillId="0" borderId="0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יבוא ראשי בקר לפי מקורות</a:t>
            </a:r>
          </a:p>
        </c:rich>
      </c:tx>
      <c:layout>
        <c:manualLayout>
          <c:xMode val="edge"/>
          <c:yMode val="edge"/>
          <c:x val="0.38205980066446177"/>
          <c:y val="1.9543973941368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0132890365614"/>
          <c:y val="0.1254071661237785"/>
          <c:w val="0.86932447397563672"/>
          <c:h val="0.80781758957654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גיליון1!$B$42</c:f>
              <c:strCache>
                <c:ptCount val="1"/>
                <c:pt idx="0">
                  <c:v>אירופה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גיליון1!$C$41:$P$41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גיליון1!$C$42:$P$42</c:f>
              <c:numCache>
                <c:formatCode>0%</c:formatCode>
                <c:ptCount val="14"/>
                <c:pt idx="0">
                  <c:v>0.54527051895472944</c:v>
                </c:pt>
                <c:pt idx="1">
                  <c:v>0.36563007368552519</c:v>
                </c:pt>
                <c:pt idx="2">
                  <c:v>0.28571249372804819</c:v>
                </c:pt>
                <c:pt idx="3">
                  <c:v>0.34726407188831637</c:v>
                </c:pt>
                <c:pt idx="4">
                  <c:v>0.40036687104231583</c:v>
                </c:pt>
                <c:pt idx="5">
                  <c:v>0.33332772218060619</c:v>
                </c:pt>
                <c:pt idx="6">
                  <c:v>0.51501919526419127</c:v>
                </c:pt>
                <c:pt idx="7">
                  <c:v>0.42692762535477768</c:v>
                </c:pt>
                <c:pt idx="8">
                  <c:v>0.35458547322083639</c:v>
                </c:pt>
                <c:pt idx="9">
                  <c:v>0.54576544176861896</c:v>
                </c:pt>
                <c:pt idx="10">
                  <c:v>0.47669284965324404</c:v>
                </c:pt>
                <c:pt idx="11">
                  <c:v>0.48043634811831543</c:v>
                </c:pt>
                <c:pt idx="12">
                  <c:v>0.43891609078183097</c:v>
                </c:pt>
                <c:pt idx="13">
                  <c:v>0.43583764900310074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4-4EFC-A0F3-DFE90E44A2F0}"/>
            </c:ext>
          </c:extLst>
        </c:ser>
        <c:ser>
          <c:idx val="1"/>
          <c:order val="1"/>
          <c:tx>
            <c:strRef>
              <c:f>גיליון1!$B$43</c:f>
              <c:strCache>
                <c:ptCount val="1"/>
                <c:pt idx="0">
                  <c:v>אוסטרליה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גיליון1!$C$41:$P$41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גיליון1!$C$43:$P$43</c:f>
              <c:numCache>
                <c:formatCode>0%</c:formatCode>
                <c:ptCount val="14"/>
                <c:pt idx="0">
                  <c:v>0.4547294810452705</c:v>
                </c:pt>
                <c:pt idx="1">
                  <c:v>0.63436992631447486</c:v>
                </c:pt>
                <c:pt idx="2">
                  <c:v>0.71428750627195181</c:v>
                </c:pt>
                <c:pt idx="3">
                  <c:v>0.65273592811168368</c:v>
                </c:pt>
                <c:pt idx="4">
                  <c:v>0.59963312895768417</c:v>
                </c:pt>
                <c:pt idx="5">
                  <c:v>0.66667227781939387</c:v>
                </c:pt>
                <c:pt idx="6">
                  <c:v>0.48498080473580868</c:v>
                </c:pt>
                <c:pt idx="7">
                  <c:v>0.57307237464522232</c:v>
                </c:pt>
                <c:pt idx="8">
                  <c:v>0.64541452677916356</c:v>
                </c:pt>
                <c:pt idx="9">
                  <c:v>0.45423455823138109</c:v>
                </c:pt>
                <c:pt idx="10">
                  <c:v>0.5233071503467559</c:v>
                </c:pt>
                <c:pt idx="11">
                  <c:v>0.51956365188168463</c:v>
                </c:pt>
                <c:pt idx="12">
                  <c:v>0.56108390921816909</c:v>
                </c:pt>
                <c:pt idx="13">
                  <c:v>0.56416235099689926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4-4EFC-A0F3-DFE90E44A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24576"/>
        <c:axId val="12826112"/>
      </c:barChart>
      <c:catAx>
        <c:axId val="12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8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82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1683277962684"/>
          <c:y val="0.14495114006514964"/>
          <c:w val="7.6411960132890464E-2"/>
          <c:h val="7.00325732899021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יבוא ראשי בקר לפי יעדים</a:t>
            </a:r>
          </a:p>
        </c:rich>
      </c:tx>
      <c:layout>
        <c:manualLayout>
          <c:xMode val="edge"/>
          <c:yMode val="edge"/>
          <c:x val="0.41468459152017145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9106"/>
          <c:y val="0.12542372881355529"/>
          <c:w val="0.87280248190279219"/>
          <c:h val="0.80338983050849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גיליון1!$B$35</c:f>
              <c:strCache>
                <c:ptCount val="1"/>
                <c:pt idx="0">
                  <c:v>חלב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גיליון1!$C$34:$M$34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גיליון1!$C$35:$M$35</c:f>
              <c:numCache>
                <c:formatCode>0%</c:formatCode>
                <c:ptCount val="11"/>
                <c:pt idx="0">
                  <c:v>9.479301861573329E-2</c:v>
                </c:pt>
                <c:pt idx="1">
                  <c:v>8.0779318096665415E-2</c:v>
                </c:pt>
                <c:pt idx="2">
                  <c:v>4.5534370296036124E-2</c:v>
                </c:pt>
                <c:pt idx="3">
                  <c:v>5.4094531709665342E-2</c:v>
                </c:pt>
                <c:pt idx="4">
                  <c:v>4.683887827922404E-2</c:v>
                </c:pt>
                <c:pt idx="5">
                  <c:v>2.3743592764979674E-2</c:v>
                </c:pt>
                <c:pt idx="6">
                  <c:v>3.8009553673475367E-2</c:v>
                </c:pt>
                <c:pt idx="7">
                  <c:v>3.3692052980132448E-2</c:v>
                </c:pt>
                <c:pt idx="8">
                  <c:v>4.1584739545121055E-2</c:v>
                </c:pt>
                <c:pt idx="9">
                  <c:v>3.4970820876587198E-2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4-48F9-BD3B-6823D1A93196}"/>
            </c:ext>
          </c:extLst>
        </c:ser>
        <c:ser>
          <c:idx val="1"/>
          <c:order val="1"/>
          <c:tx>
            <c:strRef>
              <c:f>גיליון1!$B$36</c:f>
              <c:strCache>
                <c:ptCount val="1"/>
                <c:pt idx="0">
                  <c:v>פיטום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גיליון1!$C$34:$M$34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גיליון1!$C$36:$M$36</c:f>
              <c:numCache>
                <c:formatCode>0%</c:formatCode>
                <c:ptCount val="11"/>
                <c:pt idx="0">
                  <c:v>0.81858861360246404</c:v>
                </c:pt>
                <c:pt idx="1">
                  <c:v>0.70846759085799926</c:v>
                </c:pt>
                <c:pt idx="2">
                  <c:v>0.54177119919719019</c:v>
                </c:pt>
                <c:pt idx="3">
                  <c:v>0.56874141958029489</c:v>
                </c:pt>
                <c:pt idx="4">
                  <c:v>0.64394662780178913</c:v>
                </c:pt>
                <c:pt idx="5">
                  <c:v>0.68855577345531982</c:v>
                </c:pt>
                <c:pt idx="6">
                  <c:v>0.80999619025290859</c:v>
                </c:pt>
                <c:pt idx="7">
                  <c:v>0.85315752128666034</c:v>
                </c:pt>
                <c:pt idx="8">
                  <c:v>0.9584152604548789</c:v>
                </c:pt>
                <c:pt idx="9">
                  <c:v>0.96502917912341279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4-48F9-BD3B-6823D1A93196}"/>
            </c:ext>
          </c:extLst>
        </c:ser>
        <c:ser>
          <c:idx val="2"/>
          <c:order val="2"/>
          <c:tx>
            <c:strRef>
              <c:f>גיליון1!$B$37</c:f>
              <c:strCache>
                <c:ptCount val="1"/>
                <c:pt idx="0">
                  <c:v>שחיטה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גיליון1!$C$34:$M$34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גיליון1!$C$37:$M$37</c:f>
              <c:numCache>
                <c:formatCode>0%</c:formatCode>
                <c:ptCount val="11"/>
                <c:pt idx="0">
                  <c:v>8.661836778180268E-2</c:v>
                </c:pt>
                <c:pt idx="1">
                  <c:v>0.21075309104533532</c:v>
                </c:pt>
                <c:pt idx="2">
                  <c:v>0.41269443050677374</c:v>
                </c:pt>
                <c:pt idx="3">
                  <c:v>0.37716404871003978</c:v>
                </c:pt>
                <c:pt idx="4">
                  <c:v>0.30921449391898681</c:v>
                </c:pt>
                <c:pt idx="5">
                  <c:v>0.28770063377970051</c:v>
                </c:pt>
                <c:pt idx="6">
                  <c:v>0.15199425607361602</c:v>
                </c:pt>
                <c:pt idx="7">
                  <c:v>0.11315042573320719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4-48F9-BD3B-6823D1A93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326336"/>
        <c:axId val="131327872"/>
      </c:barChart>
      <c:catAx>
        <c:axId val="1313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132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1326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57600827300917"/>
          <c:y val="0.10677966101695123"/>
          <c:w val="5.7911065149949023E-2"/>
          <c:h val="0.1084745762711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5714285714324"/>
          <c:y val="0.12323561346362676"/>
          <c:w val="0.84606866002214842"/>
          <c:h val="0.81270358306188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גיליון1!$B$19</c:f>
              <c:strCache>
                <c:ptCount val="1"/>
                <c:pt idx="0">
                  <c:v>אירופה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3.5274660434887696E-4"/>
                  <c:y val="5.07527764241198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F8-4251-9A05-4BD5E5885BEA}"/>
                </c:ext>
              </c:extLst>
            </c:dLbl>
            <c:dLbl>
              <c:idx val="16"/>
              <c:layout>
                <c:manualLayout>
                  <c:x val="-2.9531192321890012E-3"/>
                  <c:y val="-2.171552660152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F8-4251-9A05-4BD5E5885BEA}"/>
                </c:ext>
              </c:extLst>
            </c:dLbl>
            <c:dLbl>
              <c:idx val="18"/>
              <c:layout>
                <c:manualLayout>
                  <c:x val="-4.4296788482834993E-3"/>
                  <c:y val="-3.474484256243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F8-4251-9A05-4BD5E5885BEA}"/>
                </c:ext>
              </c:extLst>
            </c:dLbl>
            <c:spPr>
              <a:solidFill>
                <a:srgbClr val="FF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גיליון1!$C$18:$U$18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גיליון1!$C$19:$U$19</c:f>
              <c:numCache>
                <c:formatCode>_ * #,##0_ ;_ * \-#,##0_ ;_ * "-"??_ ;_ @_ </c:formatCode>
                <c:ptCount val="19"/>
                <c:pt idx="0">
                  <c:v>56297</c:v>
                </c:pt>
                <c:pt idx="1">
                  <c:v>29276</c:v>
                </c:pt>
                <c:pt idx="2">
                  <c:v>22777</c:v>
                </c:pt>
                <c:pt idx="3">
                  <c:v>19477</c:v>
                </c:pt>
                <c:pt idx="4">
                  <c:v>31866</c:v>
                </c:pt>
                <c:pt idx="5">
                  <c:v>39603</c:v>
                </c:pt>
                <c:pt idx="6">
                  <c:v>35148</c:v>
                </c:pt>
                <c:pt idx="7">
                  <c:v>36101</c:v>
                </c:pt>
                <c:pt idx="8">
                  <c:v>24165</c:v>
                </c:pt>
                <c:pt idx="9">
                  <c:v>49472</c:v>
                </c:pt>
                <c:pt idx="10">
                  <c:v>51827</c:v>
                </c:pt>
                <c:pt idx="11">
                  <c:v>54039</c:v>
                </c:pt>
                <c:pt idx="12">
                  <c:v>69293</c:v>
                </c:pt>
                <c:pt idx="13">
                  <c:v>53272</c:v>
                </c:pt>
                <c:pt idx="14">
                  <c:v>97139</c:v>
                </c:pt>
                <c:pt idx="15">
                  <c:v>169353</c:v>
                </c:pt>
                <c:pt idx="16">
                  <c:v>175502</c:v>
                </c:pt>
                <c:pt idx="17">
                  <c:v>167671</c:v>
                </c:pt>
                <c:pt idx="18">
                  <c:v>173478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F8-4251-9A05-4BD5E5885BEA}"/>
            </c:ext>
          </c:extLst>
        </c:ser>
        <c:ser>
          <c:idx val="1"/>
          <c:order val="1"/>
          <c:tx>
            <c:strRef>
              <c:f>גיליון1!$B$20</c:f>
              <c:strCache>
                <c:ptCount val="1"/>
                <c:pt idx="0">
                  <c:v>אוסטרליה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2.6003726278401276E-3"/>
                  <c:y val="-5.97912231655083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F8-4251-9A05-4BD5E5885BEA}"/>
                </c:ext>
              </c:extLst>
            </c:dLbl>
            <c:dLbl>
              <c:idx val="15"/>
              <c:layout>
                <c:manualLayout>
                  <c:x val="-4.4296788482836328E-3"/>
                  <c:y val="-4.560260586319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F8-4251-9A05-4BD5E5885BEA}"/>
                </c:ext>
              </c:extLst>
            </c:dLbl>
            <c:dLbl>
              <c:idx val="16"/>
              <c:layout>
                <c:manualLayout>
                  <c:x val="1.0827978765625202E-16"/>
                  <c:y val="-2.1715526601520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F8-4251-9A05-4BD5E5885BEA}"/>
                </c:ext>
              </c:extLst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גיליון1!$C$18:$U$18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גיליון1!$C$20:$U$20</c:f>
              <c:numCache>
                <c:formatCode>_ * #,##0_ ;_ * \-#,##0_ ;_ * "-"??_ ;_ @_ </c:formatCode>
                <c:ptCount val="19"/>
                <c:pt idx="0">
                  <c:v>46949</c:v>
                </c:pt>
                <c:pt idx="1">
                  <c:v>50794</c:v>
                </c:pt>
                <c:pt idx="2">
                  <c:v>56943</c:v>
                </c:pt>
                <c:pt idx="3">
                  <c:v>36610</c:v>
                </c:pt>
                <c:pt idx="4">
                  <c:v>47726</c:v>
                </c:pt>
                <c:pt idx="5">
                  <c:v>79208</c:v>
                </c:pt>
                <c:pt idx="6">
                  <c:v>33098</c:v>
                </c:pt>
                <c:pt idx="7">
                  <c:v>48459</c:v>
                </c:pt>
                <c:pt idx="8">
                  <c:v>43985</c:v>
                </c:pt>
                <c:pt idx="9">
                  <c:v>41175</c:v>
                </c:pt>
                <c:pt idx="10">
                  <c:v>56895</c:v>
                </c:pt>
                <c:pt idx="11">
                  <c:v>58440</c:v>
                </c:pt>
                <c:pt idx="12">
                  <c:v>88580</c:v>
                </c:pt>
                <c:pt idx="13">
                  <c:v>68957</c:v>
                </c:pt>
                <c:pt idx="14">
                  <c:v>86954</c:v>
                </c:pt>
                <c:pt idx="15">
                  <c:v>68637</c:v>
                </c:pt>
                <c:pt idx="16">
                  <c:v>29343</c:v>
                </c:pt>
                <c:pt idx="17">
                  <c:v>59481</c:v>
                </c:pt>
                <c:pt idx="18">
                  <c:v>82507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F8-4251-9A05-4BD5E5885B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746688"/>
        <c:axId val="135748224"/>
      </c:barChart>
      <c:catAx>
        <c:axId val="1357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7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74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65780730897007"/>
          <c:y val="0.15363735070575471"/>
          <c:w val="0.18421267109053241"/>
          <c:h val="0.21686971538981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יבוא ראשי בקר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גיליון1!$C$24:$U$24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גיליון1!$C$25:$U$25</c:f>
              <c:numCache>
                <c:formatCode>_ * #,##0_ ;_ * \-#,##0_ ;_ * "-"??_ ;_ @_ </c:formatCode>
                <c:ptCount val="19"/>
                <c:pt idx="0">
                  <c:v>103246</c:v>
                </c:pt>
                <c:pt idx="1">
                  <c:v>80070</c:v>
                </c:pt>
                <c:pt idx="2">
                  <c:v>79720</c:v>
                </c:pt>
                <c:pt idx="3">
                  <c:v>56087</c:v>
                </c:pt>
                <c:pt idx="4">
                  <c:v>79592</c:v>
                </c:pt>
                <c:pt idx="5">
                  <c:v>118811</c:v>
                </c:pt>
                <c:pt idx="6">
                  <c:v>68246</c:v>
                </c:pt>
                <c:pt idx="7">
                  <c:v>84560</c:v>
                </c:pt>
                <c:pt idx="8">
                  <c:v>68150</c:v>
                </c:pt>
                <c:pt idx="9">
                  <c:v>90647</c:v>
                </c:pt>
                <c:pt idx="10">
                  <c:v>108722</c:v>
                </c:pt>
                <c:pt idx="11">
                  <c:v>112479</c:v>
                </c:pt>
                <c:pt idx="12">
                  <c:v>157873</c:v>
                </c:pt>
                <c:pt idx="13">
                  <c:v>122229</c:v>
                </c:pt>
                <c:pt idx="14">
                  <c:v>184093</c:v>
                </c:pt>
                <c:pt idx="15">
                  <c:v>237990</c:v>
                </c:pt>
                <c:pt idx="16">
                  <c:v>204845</c:v>
                </c:pt>
                <c:pt idx="17">
                  <c:v>227152</c:v>
                </c:pt>
                <c:pt idx="18">
                  <c:v>255985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8-4810-85EE-41A282CAC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945664"/>
        <c:axId val="138947200"/>
      </c:barChart>
      <c:catAx>
        <c:axId val="13894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947200"/>
        <c:crosses val="autoZero"/>
        <c:auto val="1"/>
        <c:lblAlgn val="ctr"/>
        <c:lblOffset val="100"/>
        <c:noMultiLvlLbl val="0"/>
      </c:catAx>
      <c:valAx>
        <c:axId val="13894720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3894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5848350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9"/>
  <sheetViews>
    <sheetView rightToLeft="1" topLeftCell="M18" workbookViewId="0">
      <selection activeCell="W39" sqref="W39"/>
    </sheetView>
  </sheetViews>
  <sheetFormatPr defaultRowHeight="12.75" x14ac:dyDescent="0.2"/>
  <cols>
    <col min="2" max="2" width="15.7109375" customWidth="1"/>
    <col min="3" max="3" width="10.28515625" bestFit="1" customWidth="1"/>
    <col min="6" max="6" width="10.28515625" bestFit="1" customWidth="1"/>
    <col min="8" max="8" width="14.140625" customWidth="1"/>
    <col min="9" max="9" width="12.42578125" customWidth="1"/>
    <col min="10" max="10" width="13" customWidth="1"/>
    <col min="12" max="13" width="14.85546875" customWidth="1"/>
    <col min="14" max="14" width="10.28515625" bestFit="1" customWidth="1"/>
    <col min="15" max="15" width="14.140625" customWidth="1"/>
    <col min="16" max="17" width="10.28515625" bestFit="1" customWidth="1"/>
    <col min="18" max="18" width="9.28515625" bestFit="1" customWidth="1"/>
    <col min="19" max="19" width="10.28515625" bestFit="1" customWidth="1"/>
    <col min="20" max="25" width="11.28515625" bestFit="1" customWidth="1"/>
    <col min="26" max="26" width="14.140625" customWidth="1"/>
    <col min="27" max="27" width="12.42578125" customWidth="1"/>
    <col min="32" max="32" width="18.85546875" customWidth="1"/>
    <col min="36" max="36" width="9.140625" style="2"/>
    <col min="38" max="38" width="12" customWidth="1"/>
    <col min="44" max="44" width="13.140625" customWidth="1"/>
    <col min="50" max="50" width="13.140625" customWidth="1"/>
  </cols>
  <sheetData>
    <row r="1" spans="2:31" x14ac:dyDescent="0.2">
      <c r="B1" s="1"/>
      <c r="C1" s="12"/>
    </row>
    <row r="2" spans="2:31" x14ac:dyDescent="0.2">
      <c r="B2" s="1"/>
      <c r="C2" s="12"/>
      <c r="L2" s="7">
        <v>90647</v>
      </c>
      <c r="M2" s="7">
        <v>108722</v>
      </c>
      <c r="N2" s="7">
        <v>112479</v>
      </c>
      <c r="O2" s="7">
        <v>157873</v>
      </c>
      <c r="P2" s="7">
        <v>122229</v>
      </c>
      <c r="Q2" s="7">
        <v>184093</v>
      </c>
      <c r="R2" s="7">
        <v>237990</v>
      </c>
      <c r="S2" s="7">
        <v>204845</v>
      </c>
      <c r="T2" s="7">
        <v>227152</v>
      </c>
      <c r="U2" s="7"/>
    </row>
    <row r="3" spans="2:31" x14ac:dyDescent="0.2">
      <c r="C3" s="12"/>
      <c r="H3" s="2"/>
      <c r="I3" s="2"/>
      <c r="J3" s="2"/>
      <c r="O3" s="2"/>
      <c r="Q3" s="2"/>
      <c r="V3" s="2"/>
      <c r="W3" s="2"/>
    </row>
    <row r="4" spans="2:31" x14ac:dyDescent="0.2">
      <c r="B4" s="2"/>
      <c r="C4" s="7"/>
      <c r="D4" s="2"/>
      <c r="E4" s="2"/>
      <c r="F4" s="2"/>
      <c r="G4" s="2"/>
      <c r="H4" s="2"/>
      <c r="I4" s="5"/>
      <c r="J4" s="5"/>
      <c r="K4" s="2"/>
      <c r="O4" s="2"/>
      <c r="Q4" s="5"/>
      <c r="R4" s="2"/>
      <c r="S4" s="2"/>
      <c r="X4" s="2"/>
      <c r="AE4" s="6"/>
    </row>
    <row r="5" spans="2:31" x14ac:dyDescent="0.2">
      <c r="B5" s="2"/>
      <c r="C5" s="2"/>
      <c r="D5" s="2"/>
      <c r="E5" s="2"/>
      <c r="F5" s="2"/>
      <c r="G5" s="2"/>
      <c r="H5" s="2"/>
      <c r="I5" s="3"/>
      <c r="J5" s="3"/>
      <c r="K5" s="2"/>
      <c r="O5" s="2"/>
      <c r="R5" s="2"/>
      <c r="S5" s="2"/>
      <c r="X5" s="2"/>
      <c r="AE5" s="8"/>
    </row>
    <row r="6" spans="2:31" x14ac:dyDescent="0.2">
      <c r="B6" s="2"/>
      <c r="C6" s="5" t="s">
        <v>12</v>
      </c>
      <c r="D6" s="5" t="s">
        <v>10</v>
      </c>
      <c r="E6" s="5" t="s">
        <v>9</v>
      </c>
      <c r="F6" s="5" t="s">
        <v>8</v>
      </c>
      <c r="G6" s="5" t="s">
        <v>7</v>
      </c>
      <c r="H6" s="5" t="s">
        <v>11</v>
      </c>
      <c r="I6" s="5" t="s">
        <v>13</v>
      </c>
      <c r="J6" s="5" t="s">
        <v>14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X6" s="17"/>
      <c r="AE6" s="8"/>
    </row>
    <row r="7" spans="2:31" x14ac:dyDescent="0.2">
      <c r="B7" s="2" t="s">
        <v>2</v>
      </c>
      <c r="C7" s="1">
        <v>72385</v>
      </c>
      <c r="D7" s="3">
        <v>47649</v>
      </c>
      <c r="E7" s="3">
        <v>44820</v>
      </c>
      <c r="F7" s="3">
        <v>30724</v>
      </c>
      <c r="G7" s="7">
        <v>57974</v>
      </c>
      <c r="H7" s="7">
        <v>88015</v>
      </c>
      <c r="I7" s="1">
        <v>58312</v>
      </c>
      <c r="J7" s="1">
        <v>76657</v>
      </c>
      <c r="K7" s="1">
        <v>68150</v>
      </c>
      <c r="L7" s="12">
        <v>90647</v>
      </c>
      <c r="M7" s="12">
        <f>56895+7701+36325+7801</f>
        <v>108722</v>
      </c>
      <c r="N7" s="12">
        <v>112479</v>
      </c>
      <c r="O7" s="7">
        <f>206771-50642</f>
        <v>156129</v>
      </c>
      <c r="P7" s="12">
        <f>228711-106482</f>
        <v>122229</v>
      </c>
      <c r="Q7" s="12">
        <v>184093</v>
      </c>
      <c r="R7" s="12">
        <v>236885</v>
      </c>
      <c r="S7" s="12">
        <v>204145</v>
      </c>
      <c r="T7" s="12">
        <v>226152</v>
      </c>
      <c r="U7" s="12">
        <f>U9-U8</f>
        <v>247198</v>
      </c>
      <c r="X7" s="12"/>
      <c r="AE7" s="3"/>
    </row>
    <row r="8" spans="2:31" x14ac:dyDescent="0.2">
      <c r="B8" s="2" t="s">
        <v>3</v>
      </c>
      <c r="C8" s="1">
        <v>30861</v>
      </c>
      <c r="D8" s="3">
        <v>32421</v>
      </c>
      <c r="E8" s="3">
        <v>34900</v>
      </c>
      <c r="F8" s="3">
        <v>25363</v>
      </c>
      <c r="G8" s="7">
        <v>21618</v>
      </c>
      <c r="H8" s="7">
        <v>30796</v>
      </c>
      <c r="I8" s="1">
        <v>9934</v>
      </c>
      <c r="J8" s="1">
        <v>7903</v>
      </c>
      <c r="K8" s="1">
        <v>0</v>
      </c>
      <c r="L8" s="10">
        <v>0</v>
      </c>
      <c r="M8" s="10">
        <v>0</v>
      </c>
      <c r="N8" s="1">
        <v>0</v>
      </c>
      <c r="O8" s="1">
        <v>1744</v>
      </c>
      <c r="P8" s="10">
        <v>0</v>
      </c>
      <c r="Q8" s="10">
        <v>0</v>
      </c>
      <c r="R8" s="12">
        <v>1105</v>
      </c>
      <c r="S8" s="12">
        <v>700</v>
      </c>
      <c r="T8" s="12">
        <v>1000</v>
      </c>
      <c r="U8" s="12">
        <v>8787</v>
      </c>
      <c r="X8" s="12"/>
      <c r="AE8" s="2"/>
    </row>
    <row r="9" spans="2:31" x14ac:dyDescent="0.2">
      <c r="B9" s="2"/>
      <c r="C9" s="7">
        <f t="shared" ref="C9:N9" si="0">SUM(C7:C8)</f>
        <v>103246</v>
      </c>
      <c r="D9" s="7">
        <f t="shared" si="0"/>
        <v>80070</v>
      </c>
      <c r="E9" s="7">
        <f t="shared" si="0"/>
        <v>79720</v>
      </c>
      <c r="F9" s="7">
        <f t="shared" si="0"/>
        <v>56087</v>
      </c>
      <c r="G9" s="7">
        <f t="shared" si="0"/>
        <v>79592</v>
      </c>
      <c r="H9" s="7">
        <f t="shared" si="0"/>
        <v>118811</v>
      </c>
      <c r="I9" s="7">
        <f t="shared" si="0"/>
        <v>68246</v>
      </c>
      <c r="J9" s="7">
        <f t="shared" si="0"/>
        <v>84560</v>
      </c>
      <c r="K9" s="7">
        <f t="shared" si="0"/>
        <v>68150</v>
      </c>
      <c r="L9" s="7">
        <f t="shared" si="0"/>
        <v>90647</v>
      </c>
      <c r="M9" s="7">
        <f t="shared" si="0"/>
        <v>108722</v>
      </c>
      <c r="N9" s="7">
        <f t="shared" si="0"/>
        <v>112479</v>
      </c>
      <c r="O9" s="7">
        <f t="shared" ref="O9" si="1">SUM(O7:O8)</f>
        <v>157873</v>
      </c>
      <c r="P9" s="7">
        <f>SUM(P7:P8)</f>
        <v>122229</v>
      </c>
      <c r="Q9" s="7">
        <f>SUM(Q7:Q8)</f>
        <v>184093</v>
      </c>
      <c r="R9" s="7">
        <f>SUM(R7:R8)</f>
        <v>237990</v>
      </c>
      <c r="S9" s="7">
        <f>S7+S8</f>
        <v>204845</v>
      </c>
      <c r="T9" s="7">
        <f>T7+T8</f>
        <v>227152</v>
      </c>
      <c r="U9" s="7">
        <v>255985</v>
      </c>
      <c r="X9" s="7"/>
      <c r="AE9" s="5"/>
    </row>
    <row r="10" spans="2:31" x14ac:dyDescent="0.2">
      <c r="B10" s="2"/>
      <c r="D10" s="2"/>
      <c r="E10" s="2"/>
      <c r="F10" s="2"/>
      <c r="G10" s="7"/>
      <c r="H10" s="7"/>
      <c r="N10" s="10"/>
      <c r="O10" s="2"/>
      <c r="P10" s="10"/>
      <c r="Q10" s="10"/>
      <c r="R10" s="15"/>
      <c r="S10" s="15"/>
      <c r="T10" s="15"/>
      <c r="U10" s="15"/>
      <c r="X10" s="15"/>
      <c r="AE10" s="8"/>
    </row>
    <row r="11" spans="2:31" x14ac:dyDescent="0.2">
      <c r="B11" s="2"/>
      <c r="C11" s="5" t="s">
        <v>12</v>
      </c>
      <c r="D11" s="5" t="s">
        <v>10</v>
      </c>
      <c r="E11" s="5" t="s">
        <v>9</v>
      </c>
      <c r="F11" s="5" t="s">
        <v>8</v>
      </c>
      <c r="G11" s="5" t="s">
        <v>7</v>
      </c>
      <c r="H11" s="5" t="s">
        <v>11</v>
      </c>
      <c r="I11" s="5" t="s">
        <v>13</v>
      </c>
      <c r="J11" s="6" t="str">
        <f>$J$6</f>
        <v>2008</v>
      </c>
      <c r="K11" s="11" t="str">
        <f t="shared" ref="K11:P11" si="2">K6</f>
        <v>2009</v>
      </c>
      <c r="L11" s="11" t="str">
        <f t="shared" si="2"/>
        <v>2010</v>
      </c>
      <c r="M11" s="11" t="str">
        <f t="shared" si="2"/>
        <v>2011</v>
      </c>
      <c r="N11" s="11" t="str">
        <f t="shared" si="2"/>
        <v>2012</v>
      </c>
      <c r="O11" s="11" t="str">
        <f t="shared" si="2"/>
        <v>2013</v>
      </c>
      <c r="P11" s="11" t="str">
        <f t="shared" si="2"/>
        <v>2014</v>
      </c>
      <c r="Q11" s="11" t="str">
        <f t="shared" ref="Q11:R11" si="3">Q6</f>
        <v>2015</v>
      </c>
      <c r="R11" s="11" t="str">
        <f t="shared" si="3"/>
        <v>2016</v>
      </c>
      <c r="S11" s="11" t="str">
        <f>S6</f>
        <v>2017</v>
      </c>
      <c r="T11" s="11" t="str">
        <f>T6</f>
        <v>2018</v>
      </c>
      <c r="U11" s="11" t="str">
        <f>U6</f>
        <v>2019</v>
      </c>
      <c r="X11" s="11"/>
      <c r="AE11" s="8"/>
    </row>
    <row r="12" spans="2:31" x14ac:dyDescent="0.2">
      <c r="B12" s="2" t="s">
        <v>4</v>
      </c>
      <c r="C12" s="1">
        <v>9787</v>
      </c>
      <c r="D12" s="3">
        <v>6468</v>
      </c>
      <c r="E12" s="3">
        <v>3630</v>
      </c>
      <c r="F12" s="3">
        <v>3034</v>
      </c>
      <c r="G12" s="7">
        <v>3728</v>
      </c>
      <c r="H12" s="7">
        <v>2821</v>
      </c>
      <c r="I12" s="1">
        <v>2594</v>
      </c>
      <c r="J12" s="1">
        <v>2849</v>
      </c>
      <c r="K12" s="1">
        <v>2834</v>
      </c>
      <c r="L12" s="12">
        <v>3170</v>
      </c>
      <c r="M12" s="14">
        <v>0</v>
      </c>
      <c r="N12" s="10">
        <v>0</v>
      </c>
      <c r="O12" s="10">
        <v>0</v>
      </c>
      <c r="P12" s="10"/>
      <c r="Q12" s="10"/>
      <c r="R12" s="10"/>
      <c r="S12" s="10"/>
      <c r="T12" s="10"/>
      <c r="U12" s="10"/>
      <c r="X12" s="10"/>
      <c r="AE12" s="8"/>
    </row>
    <row r="13" spans="2:31" x14ac:dyDescent="0.2">
      <c r="B13" s="2" t="s">
        <v>5</v>
      </c>
      <c r="C13" s="1">
        <v>84516</v>
      </c>
      <c r="D13" s="3">
        <v>56727</v>
      </c>
      <c r="E13" s="3">
        <v>43190</v>
      </c>
      <c r="F13" s="3">
        <v>31899</v>
      </c>
      <c r="G13" s="7">
        <v>51253</v>
      </c>
      <c r="H13" s="7">
        <v>81808</v>
      </c>
      <c r="I13" s="1">
        <v>55279</v>
      </c>
      <c r="J13" s="1">
        <v>72143</v>
      </c>
      <c r="K13" s="1">
        <v>65316</v>
      </c>
      <c r="L13" s="1">
        <v>87477</v>
      </c>
      <c r="M13" s="1">
        <f t="shared" ref="M13:R13" si="4">M15-M12</f>
        <v>108722</v>
      </c>
      <c r="N13" s="1">
        <f t="shared" si="4"/>
        <v>112479</v>
      </c>
      <c r="O13" s="1">
        <f t="shared" si="4"/>
        <v>157873</v>
      </c>
      <c r="P13" s="1">
        <f t="shared" si="4"/>
        <v>122229</v>
      </c>
      <c r="Q13" s="1">
        <f t="shared" si="4"/>
        <v>184093</v>
      </c>
      <c r="R13" s="1">
        <f t="shared" si="4"/>
        <v>237990</v>
      </c>
      <c r="S13" s="1">
        <f>S15-S12</f>
        <v>204845</v>
      </c>
      <c r="T13" s="1">
        <f>T15-T12</f>
        <v>227152</v>
      </c>
      <c r="U13" s="1">
        <f>U15-U12</f>
        <v>255985</v>
      </c>
      <c r="X13" s="1"/>
      <c r="AE13" s="3"/>
    </row>
    <row r="14" spans="2:31" x14ac:dyDescent="0.2">
      <c r="B14" s="2" t="s">
        <v>6</v>
      </c>
      <c r="C14" s="1">
        <v>8943</v>
      </c>
      <c r="D14" s="3">
        <v>16875</v>
      </c>
      <c r="E14" s="3">
        <v>32900</v>
      </c>
      <c r="F14" s="3">
        <v>21154</v>
      </c>
      <c r="G14" s="7">
        <v>24611</v>
      </c>
      <c r="H14" s="7">
        <v>34182</v>
      </c>
      <c r="I14" s="1">
        <v>10373</v>
      </c>
      <c r="J14" s="1">
        <v>9568</v>
      </c>
      <c r="K14" s="1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X14" s="13"/>
      <c r="AE14" s="2"/>
    </row>
    <row r="15" spans="2:31" x14ac:dyDescent="0.2">
      <c r="B15" s="2"/>
      <c r="C15" s="7">
        <f t="shared" ref="C15:L15" si="5">SUM(C12:C14)</f>
        <v>103246</v>
      </c>
      <c r="D15" s="7">
        <f t="shared" si="5"/>
        <v>80070</v>
      </c>
      <c r="E15" s="7">
        <f t="shared" si="5"/>
        <v>79720</v>
      </c>
      <c r="F15" s="7">
        <f t="shared" si="5"/>
        <v>56087</v>
      </c>
      <c r="G15" s="7">
        <f t="shared" si="5"/>
        <v>79592</v>
      </c>
      <c r="H15" s="7">
        <f t="shared" si="5"/>
        <v>118811</v>
      </c>
      <c r="I15" s="7">
        <f t="shared" si="5"/>
        <v>68246</v>
      </c>
      <c r="J15" s="7">
        <f t="shared" si="5"/>
        <v>84560</v>
      </c>
      <c r="K15" s="7">
        <f t="shared" si="5"/>
        <v>68150</v>
      </c>
      <c r="L15" s="7">
        <f t="shared" si="5"/>
        <v>90647</v>
      </c>
      <c r="M15" s="7">
        <f t="shared" ref="M15:R15" si="6">M9</f>
        <v>108722</v>
      </c>
      <c r="N15" s="7">
        <f t="shared" si="6"/>
        <v>112479</v>
      </c>
      <c r="O15" s="7">
        <f t="shared" si="6"/>
        <v>157873</v>
      </c>
      <c r="P15" s="7">
        <f t="shared" si="6"/>
        <v>122229</v>
      </c>
      <c r="Q15" s="7">
        <f t="shared" si="6"/>
        <v>184093</v>
      </c>
      <c r="R15" s="7">
        <f t="shared" si="6"/>
        <v>237990</v>
      </c>
      <c r="S15" s="7">
        <f>S9</f>
        <v>204845</v>
      </c>
      <c r="T15" s="7">
        <f>T9</f>
        <v>227152</v>
      </c>
      <c r="U15" s="7">
        <f>U9</f>
        <v>255985</v>
      </c>
      <c r="X15" s="7"/>
      <c r="AE15" s="2"/>
    </row>
    <row r="16" spans="2:31" x14ac:dyDescent="0.2">
      <c r="B16" s="2"/>
      <c r="D16" s="2"/>
      <c r="E16" s="2"/>
      <c r="F16" s="2"/>
      <c r="G16" s="7"/>
      <c r="H16" s="7"/>
      <c r="N16" s="10"/>
      <c r="O16" s="2"/>
      <c r="P16" s="10"/>
      <c r="Q16" s="10"/>
      <c r="R16" s="15"/>
      <c r="S16" s="15"/>
      <c r="T16" s="15"/>
      <c r="U16" s="15"/>
      <c r="X16" s="15"/>
      <c r="AE16" s="5"/>
    </row>
    <row r="17" spans="1:31" x14ac:dyDescent="0.2">
      <c r="B17" s="2"/>
      <c r="D17" s="2"/>
      <c r="E17" s="2"/>
      <c r="F17" s="2"/>
      <c r="G17" s="7"/>
      <c r="H17" s="7"/>
      <c r="N17" s="10"/>
      <c r="O17" s="2"/>
      <c r="P17" s="10"/>
      <c r="Q17" s="10"/>
      <c r="R17" s="15"/>
      <c r="S17" s="15"/>
      <c r="T17" s="15"/>
      <c r="U17" s="15"/>
      <c r="X17" s="15"/>
      <c r="AE17" s="8"/>
    </row>
    <row r="18" spans="1:31" x14ac:dyDescent="0.2">
      <c r="B18" s="2"/>
      <c r="C18" s="5" t="s">
        <v>12</v>
      </c>
      <c r="D18" s="5" t="s">
        <v>10</v>
      </c>
      <c r="E18" s="5" t="s">
        <v>9</v>
      </c>
      <c r="F18" s="5" t="s">
        <v>8</v>
      </c>
      <c r="G18" s="5" t="s">
        <v>7</v>
      </c>
      <c r="H18" s="5" t="s">
        <v>11</v>
      </c>
      <c r="I18" s="5" t="s">
        <v>13</v>
      </c>
      <c r="J18" s="6" t="str">
        <f>$J$6</f>
        <v>2008</v>
      </c>
      <c r="K18" s="11" t="str">
        <f t="shared" ref="K18:P18" si="7">K11</f>
        <v>2009</v>
      </c>
      <c r="L18" s="11" t="str">
        <f t="shared" si="7"/>
        <v>2010</v>
      </c>
      <c r="M18" s="11" t="str">
        <f t="shared" si="7"/>
        <v>2011</v>
      </c>
      <c r="N18" s="11" t="str">
        <f t="shared" si="7"/>
        <v>2012</v>
      </c>
      <c r="O18" s="11" t="str">
        <f t="shared" si="7"/>
        <v>2013</v>
      </c>
      <c r="P18" s="11" t="str">
        <f t="shared" si="7"/>
        <v>2014</v>
      </c>
      <c r="Q18" s="11" t="str">
        <f t="shared" ref="Q18" si="8">Q11</f>
        <v>2015</v>
      </c>
      <c r="R18" s="11" t="str">
        <f>R11</f>
        <v>2016</v>
      </c>
      <c r="S18" s="11" t="str">
        <f>S11</f>
        <v>2017</v>
      </c>
      <c r="T18" s="11" t="str">
        <f>T11</f>
        <v>2018</v>
      </c>
      <c r="U18" s="11" t="str">
        <f>U11</f>
        <v>2019</v>
      </c>
      <c r="V18" s="19"/>
      <c r="W18" s="18"/>
      <c r="X18" s="11"/>
      <c r="AE18" s="8"/>
    </row>
    <row r="19" spans="1:31" x14ac:dyDescent="0.2">
      <c r="A19">
        <f>N20/N21</f>
        <v>0.51956365188168463</v>
      </c>
      <c r="B19" s="2" t="s">
        <v>0</v>
      </c>
      <c r="C19" s="1">
        <v>56297</v>
      </c>
      <c r="D19" s="3">
        <v>29276</v>
      </c>
      <c r="E19" s="3">
        <v>22777</v>
      </c>
      <c r="F19" s="3">
        <v>19477</v>
      </c>
      <c r="G19" s="7">
        <v>31866</v>
      </c>
      <c r="H19" s="7">
        <v>39603</v>
      </c>
      <c r="I19" s="1">
        <v>35148</v>
      </c>
      <c r="J19" s="1">
        <v>36101</v>
      </c>
      <c r="K19" s="1">
        <v>24165</v>
      </c>
      <c r="L19" s="1">
        <v>49472</v>
      </c>
      <c r="M19" s="1">
        <f t="shared" ref="M19:Q19" si="9">M9-M20</f>
        <v>51827</v>
      </c>
      <c r="N19" s="1">
        <f t="shared" si="9"/>
        <v>54039</v>
      </c>
      <c r="O19" s="1">
        <f t="shared" si="9"/>
        <v>69293</v>
      </c>
      <c r="P19" s="1">
        <f t="shared" si="9"/>
        <v>53272</v>
      </c>
      <c r="Q19" s="1">
        <f t="shared" si="9"/>
        <v>97139</v>
      </c>
      <c r="R19" s="1">
        <f>R9-R20</f>
        <v>169353</v>
      </c>
      <c r="S19" s="1">
        <f>S9-S20</f>
        <v>175502</v>
      </c>
      <c r="T19" s="1">
        <f>T9-T20</f>
        <v>167671</v>
      </c>
      <c r="U19" s="1">
        <f>U9-U20</f>
        <v>173478</v>
      </c>
      <c r="V19" s="1"/>
      <c r="X19" s="1"/>
    </row>
    <row r="20" spans="1:31" x14ac:dyDescent="0.2">
      <c r="B20" s="2" t="s">
        <v>1</v>
      </c>
      <c r="C20" s="1">
        <v>46949</v>
      </c>
      <c r="D20" s="3">
        <v>50794</v>
      </c>
      <c r="E20" s="3">
        <v>56943</v>
      </c>
      <c r="F20" s="3">
        <v>36610</v>
      </c>
      <c r="G20" s="7">
        <v>47726</v>
      </c>
      <c r="H20" s="7">
        <v>79208</v>
      </c>
      <c r="I20" s="1">
        <v>33098</v>
      </c>
      <c r="J20" s="1">
        <v>48459</v>
      </c>
      <c r="K20" s="1">
        <v>43985</v>
      </c>
      <c r="L20" s="12">
        <v>41175</v>
      </c>
      <c r="M20" s="12">
        <v>56895</v>
      </c>
      <c r="N20" s="12">
        <v>58440</v>
      </c>
      <c r="O20" s="12">
        <f>86836+1744</f>
        <v>88580</v>
      </c>
      <c r="P20" s="12">
        <v>68957</v>
      </c>
      <c r="Q20" s="12">
        <v>86954</v>
      </c>
      <c r="R20" s="12">
        <v>68637</v>
      </c>
      <c r="S20" s="12">
        <v>29343</v>
      </c>
      <c r="T20" s="12">
        <v>59481</v>
      </c>
      <c r="U20" s="12">
        <f>82507</f>
        <v>82507</v>
      </c>
      <c r="V20" s="12"/>
      <c r="X20" s="12"/>
    </row>
    <row r="21" spans="1:31" x14ac:dyDescent="0.2">
      <c r="B21" s="16"/>
      <c r="C21" s="1">
        <f t="shared" ref="C21:K21" si="10">SUM(C19:C20)</f>
        <v>103246</v>
      </c>
      <c r="D21" s="1">
        <f t="shared" si="10"/>
        <v>80070</v>
      </c>
      <c r="E21" s="1">
        <f t="shared" si="10"/>
        <v>79720</v>
      </c>
      <c r="F21" s="1">
        <f t="shared" si="10"/>
        <v>56087</v>
      </c>
      <c r="G21" s="1">
        <f t="shared" si="10"/>
        <v>79592</v>
      </c>
      <c r="H21" s="1">
        <f t="shared" si="10"/>
        <v>118811</v>
      </c>
      <c r="I21" s="1">
        <f t="shared" si="10"/>
        <v>68246</v>
      </c>
      <c r="J21" s="1">
        <f t="shared" si="10"/>
        <v>84560</v>
      </c>
      <c r="K21" s="1">
        <f t="shared" si="10"/>
        <v>68150</v>
      </c>
      <c r="L21" s="1">
        <f t="shared" ref="L21:Q21" si="11">SUM(L19:L20)</f>
        <v>90647</v>
      </c>
      <c r="M21" s="1">
        <f t="shared" si="11"/>
        <v>108722</v>
      </c>
      <c r="N21" s="1">
        <f t="shared" si="11"/>
        <v>112479</v>
      </c>
      <c r="O21" s="1">
        <f t="shared" si="11"/>
        <v>157873</v>
      </c>
      <c r="P21" s="1">
        <f t="shared" si="11"/>
        <v>122229</v>
      </c>
      <c r="Q21" s="1">
        <f t="shared" si="11"/>
        <v>184093</v>
      </c>
      <c r="R21" s="1">
        <f t="shared" ref="R21" si="12">SUM(R19:R20)</f>
        <v>237990</v>
      </c>
      <c r="S21" s="1">
        <f>SUM(S19:S20)</f>
        <v>204845</v>
      </c>
      <c r="T21" s="1">
        <f>SUM(T19:T20)</f>
        <v>227152</v>
      </c>
      <c r="U21" s="1">
        <f>SUM(U19:U20)</f>
        <v>255985</v>
      </c>
      <c r="V21" s="1"/>
      <c r="X21" s="1"/>
      <c r="Y21" s="18"/>
    </row>
    <row r="22" spans="1:31" x14ac:dyDescent="0.2">
      <c r="B22" t="s">
        <v>15</v>
      </c>
      <c r="D22" s="1">
        <v>95</v>
      </c>
      <c r="H22" s="1">
        <v>157</v>
      </c>
      <c r="I22" s="1">
        <v>155</v>
      </c>
      <c r="J22" s="1">
        <v>1565</v>
      </c>
      <c r="K22" s="1">
        <v>1781</v>
      </c>
      <c r="O22" s="2"/>
      <c r="R22" s="2"/>
      <c r="S22" s="2"/>
      <c r="T22" s="7"/>
      <c r="U22" s="7"/>
      <c r="X22" s="2"/>
      <c r="Y22" s="18"/>
    </row>
    <row r="23" spans="1:31" x14ac:dyDescent="0.2">
      <c r="O23" s="9"/>
      <c r="Y23" s="18"/>
    </row>
    <row r="24" spans="1:31" x14ac:dyDescent="0.2">
      <c r="C24" s="5" t="s">
        <v>12</v>
      </c>
      <c r="D24" s="5" t="s">
        <v>10</v>
      </c>
      <c r="E24" s="5" t="s">
        <v>9</v>
      </c>
      <c r="F24" s="5" t="s">
        <v>8</v>
      </c>
      <c r="G24" s="5" t="s">
        <v>7</v>
      </c>
      <c r="H24" s="5" t="s">
        <v>11</v>
      </c>
      <c r="I24" s="5" t="s">
        <v>13</v>
      </c>
      <c r="J24" s="6" t="str">
        <f>$J$6</f>
        <v>2008</v>
      </c>
      <c r="K24" s="11" t="str">
        <f t="shared" ref="K24:P24" si="13">K18</f>
        <v>2009</v>
      </c>
      <c r="L24" s="11" t="str">
        <f t="shared" si="13"/>
        <v>2010</v>
      </c>
      <c r="M24" s="11" t="str">
        <f t="shared" si="13"/>
        <v>2011</v>
      </c>
      <c r="N24" s="11" t="str">
        <f t="shared" si="13"/>
        <v>2012</v>
      </c>
      <c r="O24" s="11" t="str">
        <f t="shared" si="13"/>
        <v>2013</v>
      </c>
      <c r="P24" s="11" t="str">
        <f t="shared" si="13"/>
        <v>2014</v>
      </c>
      <c r="Q24" s="11" t="str">
        <f t="shared" ref="Q24" si="14">Q18</f>
        <v>2015</v>
      </c>
      <c r="R24" s="11" t="str">
        <f>R18</f>
        <v>2016</v>
      </c>
      <c r="S24" s="11" t="str">
        <f>S18</f>
        <v>2017</v>
      </c>
      <c r="T24" s="11" t="str">
        <f>T18</f>
        <v>2018</v>
      </c>
      <c r="U24" s="11" t="str">
        <f>U18</f>
        <v>2019</v>
      </c>
      <c r="V24" s="11"/>
      <c r="W24" s="19"/>
      <c r="X24" s="11"/>
      <c r="Y24" s="18"/>
    </row>
    <row r="25" spans="1:31" x14ac:dyDescent="0.2">
      <c r="C25" s="1">
        <f t="shared" ref="C25:I25" si="15">SUM(C19:C20)</f>
        <v>103246</v>
      </c>
      <c r="D25" s="1">
        <f t="shared" si="15"/>
        <v>80070</v>
      </c>
      <c r="E25" s="1">
        <f t="shared" si="15"/>
        <v>79720</v>
      </c>
      <c r="F25" s="1">
        <f t="shared" si="15"/>
        <v>56087</v>
      </c>
      <c r="G25" s="1">
        <f t="shared" si="15"/>
        <v>79592</v>
      </c>
      <c r="H25" s="1">
        <f t="shared" si="15"/>
        <v>118811</v>
      </c>
      <c r="I25" s="1">
        <f t="shared" si="15"/>
        <v>68246</v>
      </c>
      <c r="J25" s="1">
        <f>SUM(J19:J20)</f>
        <v>84560</v>
      </c>
      <c r="K25" s="1">
        <f>SUM(K19:K20)</f>
        <v>68150</v>
      </c>
      <c r="L25" s="1">
        <f t="shared" ref="L25:Q25" si="16">L9</f>
        <v>90647</v>
      </c>
      <c r="M25" s="1">
        <f t="shared" si="16"/>
        <v>108722</v>
      </c>
      <c r="N25" s="1">
        <f t="shared" si="16"/>
        <v>112479</v>
      </c>
      <c r="O25" s="1">
        <f t="shared" si="16"/>
        <v>157873</v>
      </c>
      <c r="P25" s="1">
        <f t="shared" si="16"/>
        <v>122229</v>
      </c>
      <c r="Q25" s="1">
        <f t="shared" si="16"/>
        <v>184093</v>
      </c>
      <c r="R25" s="1">
        <f t="shared" ref="R25" si="17">R9</f>
        <v>237990</v>
      </c>
      <c r="S25" s="1">
        <f>S9</f>
        <v>204845</v>
      </c>
      <c r="T25" s="1">
        <f>T9</f>
        <v>227152</v>
      </c>
      <c r="U25" s="1">
        <f>U21</f>
        <v>255985</v>
      </c>
      <c r="V25" s="1"/>
      <c r="W25" s="12"/>
      <c r="X25" s="1"/>
      <c r="Y25" s="1"/>
    </row>
    <row r="26" spans="1:31" x14ac:dyDescent="0.2">
      <c r="O26" s="9"/>
      <c r="U26" s="1"/>
      <c r="Y26" s="18"/>
    </row>
    <row r="27" spans="1:31" x14ac:dyDescent="0.2">
      <c r="O27" s="9"/>
      <c r="U27" s="18"/>
      <c r="V27" s="18"/>
    </row>
    <row r="28" spans="1:31" x14ac:dyDescent="0.2">
      <c r="O28" s="9"/>
      <c r="V28" s="18"/>
    </row>
    <row r="29" spans="1:31" x14ac:dyDescent="0.2">
      <c r="B29" s="2"/>
      <c r="C29" s="5" t="s">
        <v>12</v>
      </c>
      <c r="D29" s="5" t="s">
        <v>10</v>
      </c>
      <c r="E29" s="5" t="s">
        <v>9</v>
      </c>
      <c r="F29" s="5" t="s">
        <v>8</v>
      </c>
      <c r="G29" s="5" t="s">
        <v>7</v>
      </c>
      <c r="H29" s="5" t="s">
        <v>11</v>
      </c>
      <c r="I29" s="5" t="s">
        <v>13</v>
      </c>
      <c r="J29" s="6" t="str">
        <f>$J$6</f>
        <v>2008</v>
      </c>
      <c r="K29" s="11" t="str">
        <f t="shared" ref="K29:P29" si="18">K24</f>
        <v>2009</v>
      </c>
      <c r="L29" s="11" t="str">
        <f t="shared" si="18"/>
        <v>2010</v>
      </c>
      <c r="M29" s="11" t="str">
        <f t="shared" si="18"/>
        <v>2011</v>
      </c>
      <c r="N29" s="11" t="str">
        <f t="shared" si="18"/>
        <v>2012</v>
      </c>
      <c r="O29" s="11" t="str">
        <f t="shared" si="18"/>
        <v>2013</v>
      </c>
      <c r="P29" s="11" t="str">
        <f t="shared" si="18"/>
        <v>2014</v>
      </c>
      <c r="Q29" s="11" t="str">
        <f t="shared" ref="Q29:R29" si="19">Q24</f>
        <v>2015</v>
      </c>
      <c r="R29" s="11" t="str">
        <f t="shared" si="19"/>
        <v>2016</v>
      </c>
      <c r="S29" s="11" t="str">
        <f>S24</f>
        <v>2017</v>
      </c>
      <c r="T29" s="11" t="str">
        <f>T24</f>
        <v>2018</v>
      </c>
      <c r="U29" s="11" t="str">
        <f>U24</f>
        <v>2019</v>
      </c>
      <c r="X29" s="20"/>
    </row>
    <row r="30" spans="1:31" x14ac:dyDescent="0.2">
      <c r="B30" s="2" t="s">
        <v>2</v>
      </c>
      <c r="C30" s="4">
        <f t="shared" ref="C30:K30" si="20">C7/C$9</f>
        <v>0.70109253627259172</v>
      </c>
      <c r="D30" s="4">
        <f t="shared" si="20"/>
        <v>0.59509179467965534</v>
      </c>
      <c r="E30" s="4">
        <f t="shared" si="20"/>
        <v>0.56221776216758657</v>
      </c>
      <c r="F30" s="4">
        <f t="shared" si="20"/>
        <v>0.54779182341719113</v>
      </c>
      <c r="G30" s="4">
        <f t="shared" si="20"/>
        <v>0.72838978791838371</v>
      </c>
      <c r="H30" s="4">
        <f t="shared" si="20"/>
        <v>0.74079841092154763</v>
      </c>
      <c r="I30" s="4">
        <f t="shared" si="20"/>
        <v>0.85443835536148638</v>
      </c>
      <c r="J30" s="4">
        <f t="shared" si="20"/>
        <v>0.90653973509933772</v>
      </c>
      <c r="K30" s="4">
        <f t="shared" si="20"/>
        <v>1</v>
      </c>
      <c r="L30" s="4">
        <f t="shared" ref="L30:N31" si="21">L7/L$9</f>
        <v>1</v>
      </c>
      <c r="M30" s="4">
        <f t="shared" si="21"/>
        <v>1</v>
      </c>
      <c r="N30" s="4">
        <f t="shared" si="21"/>
        <v>1</v>
      </c>
      <c r="O30" s="4">
        <f t="shared" ref="O30:P30" si="22">O7/O$9</f>
        <v>0.98895314588308325</v>
      </c>
      <c r="P30" s="4">
        <f t="shared" si="22"/>
        <v>1</v>
      </c>
      <c r="Q30" s="4">
        <f t="shared" ref="Q30:R30" si="23">Q7/Q$9</f>
        <v>1</v>
      </c>
      <c r="R30" s="4">
        <f t="shared" si="23"/>
        <v>0.99535694777091477</v>
      </c>
      <c r="S30" s="4">
        <f t="shared" ref="S30:T31" si="24">S7/S$9</f>
        <v>0.99658278210354168</v>
      </c>
      <c r="T30" s="4">
        <f t="shared" si="24"/>
        <v>0.99559766147777695</v>
      </c>
      <c r="U30" s="4">
        <f t="shared" ref="U30" si="25">U7/U$9</f>
        <v>0.96567376994745791</v>
      </c>
      <c r="X30" s="12"/>
    </row>
    <row r="31" spans="1:31" x14ac:dyDescent="0.2">
      <c r="B31" s="2" t="s">
        <v>3</v>
      </c>
      <c r="C31" s="4">
        <f t="shared" ref="C31:K31" si="26">C8/C$9</f>
        <v>0.29890746372740834</v>
      </c>
      <c r="D31" s="4">
        <f t="shared" si="26"/>
        <v>0.40490820532034472</v>
      </c>
      <c r="E31" s="4">
        <f t="shared" si="26"/>
        <v>0.43778223783241343</v>
      </c>
      <c r="F31" s="4">
        <f t="shared" si="26"/>
        <v>0.45220817658280887</v>
      </c>
      <c r="G31" s="4">
        <f t="shared" si="26"/>
        <v>0.27161021208161623</v>
      </c>
      <c r="H31" s="4">
        <f t="shared" si="26"/>
        <v>0.25920158907845231</v>
      </c>
      <c r="I31" s="4">
        <f t="shared" si="26"/>
        <v>0.14556164463851362</v>
      </c>
      <c r="J31" s="4">
        <f t="shared" si="26"/>
        <v>9.3460264900662254E-2</v>
      </c>
      <c r="K31" s="4">
        <f t="shared" si="26"/>
        <v>0</v>
      </c>
      <c r="L31" s="4">
        <f t="shared" si="21"/>
        <v>0</v>
      </c>
      <c r="M31" s="4">
        <f t="shared" si="21"/>
        <v>0</v>
      </c>
      <c r="N31" s="4">
        <f t="shared" si="21"/>
        <v>0</v>
      </c>
      <c r="O31" s="4">
        <f t="shared" ref="O31:P31" si="27">O8/O$9</f>
        <v>1.1046854116916763E-2</v>
      </c>
      <c r="P31" s="4">
        <f t="shared" si="27"/>
        <v>0</v>
      </c>
      <c r="Q31" s="4">
        <f t="shared" ref="Q31:R31" si="28">Q8/Q$9</f>
        <v>0</v>
      </c>
      <c r="R31" s="4">
        <f t="shared" si="28"/>
        <v>4.6430522290852559E-3</v>
      </c>
      <c r="S31" s="4">
        <f t="shared" si="24"/>
        <v>3.4172178964582975E-3</v>
      </c>
      <c r="T31" s="4">
        <f t="shared" si="24"/>
        <v>4.4023385222230049E-3</v>
      </c>
      <c r="U31" s="4">
        <f t="shared" ref="U31" si="29">U8/U$9</f>
        <v>3.4326230052542143E-2</v>
      </c>
      <c r="X31" s="12"/>
    </row>
    <row r="32" spans="1:31" x14ac:dyDescent="0.2">
      <c r="B32" s="2"/>
      <c r="C32" s="8">
        <f t="shared" ref="C32:M32" si="30">SUM(C30:C31)</f>
        <v>1</v>
      </c>
      <c r="D32" s="8">
        <f t="shared" si="30"/>
        <v>1</v>
      </c>
      <c r="E32" s="8">
        <f t="shared" si="30"/>
        <v>1</v>
      </c>
      <c r="F32" s="8">
        <f t="shared" si="30"/>
        <v>1</v>
      </c>
      <c r="G32" s="8">
        <f t="shared" si="30"/>
        <v>1</v>
      </c>
      <c r="H32" s="8">
        <f t="shared" si="30"/>
        <v>1</v>
      </c>
      <c r="I32" s="8">
        <f t="shared" si="30"/>
        <v>1</v>
      </c>
      <c r="J32" s="8">
        <f t="shared" si="30"/>
        <v>1</v>
      </c>
      <c r="K32" s="8">
        <f t="shared" si="30"/>
        <v>1</v>
      </c>
      <c r="L32" s="8">
        <f t="shared" si="30"/>
        <v>1</v>
      </c>
      <c r="M32" s="8">
        <f t="shared" si="30"/>
        <v>1</v>
      </c>
      <c r="N32" s="8">
        <f t="shared" ref="N32:O32" si="31">SUM(N30:N31)</f>
        <v>1</v>
      </c>
      <c r="O32" s="8">
        <f t="shared" si="31"/>
        <v>1</v>
      </c>
      <c r="P32" s="8">
        <f t="shared" ref="P32:Q32" si="32">SUM(P30:P31)</f>
        <v>1</v>
      </c>
      <c r="Q32" s="8">
        <f t="shared" si="32"/>
        <v>1</v>
      </c>
      <c r="R32" s="8">
        <f t="shared" ref="R32" si="33">SUM(R30:R31)</f>
        <v>1</v>
      </c>
      <c r="S32" s="8">
        <f>SUM(S30:S31)</f>
        <v>1</v>
      </c>
      <c r="T32" s="8">
        <f>SUM(T30:T31)</f>
        <v>1</v>
      </c>
      <c r="U32" s="8">
        <f>SUM(U30:U31)</f>
        <v>1</v>
      </c>
      <c r="X32" s="8"/>
    </row>
    <row r="33" spans="2:25" x14ac:dyDescent="0.2">
      <c r="B33" s="2"/>
      <c r="D33" s="2"/>
      <c r="E33" s="2"/>
      <c r="F33" s="2"/>
      <c r="G33" s="7"/>
      <c r="H33" s="7"/>
    </row>
    <row r="34" spans="2:25" x14ac:dyDescent="0.2">
      <c r="B34" s="2"/>
      <c r="C34" s="5" t="s">
        <v>12</v>
      </c>
      <c r="D34" s="5" t="s">
        <v>10</v>
      </c>
      <c r="E34" s="5" t="s">
        <v>9</v>
      </c>
      <c r="F34" s="5" t="s">
        <v>8</v>
      </c>
      <c r="G34" s="5" t="s">
        <v>7</v>
      </c>
      <c r="H34" s="5" t="s">
        <v>11</v>
      </c>
      <c r="I34" s="5" t="s">
        <v>13</v>
      </c>
      <c r="J34" s="6" t="str">
        <f>$J$6</f>
        <v>2008</v>
      </c>
      <c r="K34" s="11" t="str">
        <f t="shared" ref="K34:P34" si="34">K29</f>
        <v>2009</v>
      </c>
      <c r="L34" s="11" t="str">
        <f t="shared" si="34"/>
        <v>2010</v>
      </c>
      <c r="M34" s="11" t="str">
        <f t="shared" si="34"/>
        <v>2011</v>
      </c>
      <c r="N34" s="11" t="str">
        <f t="shared" si="34"/>
        <v>2012</v>
      </c>
      <c r="O34" s="11" t="str">
        <f t="shared" si="34"/>
        <v>2013</v>
      </c>
      <c r="P34" s="11" t="str">
        <f t="shared" si="34"/>
        <v>2014</v>
      </c>
      <c r="Q34" s="11" t="str">
        <f t="shared" ref="Q34:R34" si="35">Q29</f>
        <v>2015</v>
      </c>
      <c r="R34" s="11" t="str">
        <f t="shared" si="35"/>
        <v>2016</v>
      </c>
      <c r="S34" s="11" t="str">
        <f>S29</f>
        <v>2017</v>
      </c>
      <c r="T34" s="11" t="str">
        <f>T29</f>
        <v>2018</v>
      </c>
      <c r="U34" s="11" t="str">
        <f>U29</f>
        <v>2019</v>
      </c>
      <c r="X34" s="11"/>
    </row>
    <row r="35" spans="2:25" x14ac:dyDescent="0.2">
      <c r="B35" s="2" t="s">
        <v>4</v>
      </c>
      <c r="C35" s="4">
        <f t="shared" ref="C35:K35" si="36">C12/C$15</f>
        <v>9.479301861573329E-2</v>
      </c>
      <c r="D35" s="4">
        <f t="shared" si="36"/>
        <v>8.0779318096665415E-2</v>
      </c>
      <c r="E35" s="4">
        <f t="shared" si="36"/>
        <v>4.5534370296036124E-2</v>
      </c>
      <c r="F35" s="4">
        <f t="shared" si="36"/>
        <v>5.4094531709665342E-2</v>
      </c>
      <c r="G35" s="4">
        <f t="shared" si="36"/>
        <v>4.683887827922404E-2</v>
      </c>
      <c r="H35" s="4">
        <f t="shared" si="36"/>
        <v>2.3743592764979674E-2</v>
      </c>
      <c r="I35" s="4">
        <f t="shared" si="36"/>
        <v>3.8009553673475367E-2</v>
      </c>
      <c r="J35" s="4">
        <f t="shared" si="36"/>
        <v>3.3692052980132448E-2</v>
      </c>
      <c r="K35" s="4">
        <f t="shared" si="36"/>
        <v>4.1584739545121055E-2</v>
      </c>
      <c r="L35" s="4">
        <f t="shared" ref="L35:M37" si="37">L12/L$15</f>
        <v>3.4970820876587198E-2</v>
      </c>
      <c r="M35" s="4">
        <f t="shared" si="37"/>
        <v>0</v>
      </c>
      <c r="N35" s="4">
        <f t="shared" ref="N35:O35" si="38">N12/N$15</f>
        <v>0</v>
      </c>
      <c r="O35" s="4">
        <f t="shared" si="38"/>
        <v>0</v>
      </c>
      <c r="P35" s="4">
        <f t="shared" ref="P35:Q35" si="39">P12/P$15</f>
        <v>0</v>
      </c>
      <c r="Q35" s="4">
        <f t="shared" si="39"/>
        <v>0</v>
      </c>
      <c r="R35" s="4">
        <f t="shared" ref="R35" si="40">R12/R$15</f>
        <v>0</v>
      </c>
      <c r="S35" s="4">
        <f t="shared" ref="S35:T37" si="41">S12/S$15</f>
        <v>0</v>
      </c>
      <c r="T35" s="4">
        <f t="shared" si="41"/>
        <v>0</v>
      </c>
      <c r="U35" s="4">
        <f t="shared" ref="U35" si="42">U12/U$15</f>
        <v>0</v>
      </c>
      <c r="X35" s="4"/>
    </row>
    <row r="36" spans="2:25" x14ac:dyDescent="0.2">
      <c r="B36" s="2" t="s">
        <v>5</v>
      </c>
      <c r="C36" s="4">
        <f t="shared" ref="C36:K36" si="43">C13/C$15</f>
        <v>0.81858861360246404</v>
      </c>
      <c r="D36" s="4">
        <f t="shared" si="43"/>
        <v>0.70846759085799926</v>
      </c>
      <c r="E36" s="4">
        <f t="shared" si="43"/>
        <v>0.54177119919719019</v>
      </c>
      <c r="F36" s="4">
        <f t="shared" si="43"/>
        <v>0.56874141958029489</v>
      </c>
      <c r="G36" s="4">
        <f t="shared" si="43"/>
        <v>0.64394662780178913</v>
      </c>
      <c r="H36" s="4">
        <f t="shared" si="43"/>
        <v>0.68855577345531982</v>
      </c>
      <c r="I36" s="4">
        <f t="shared" si="43"/>
        <v>0.80999619025290859</v>
      </c>
      <c r="J36" s="4">
        <f t="shared" si="43"/>
        <v>0.85315752128666034</v>
      </c>
      <c r="K36" s="4">
        <f t="shared" si="43"/>
        <v>0.9584152604548789</v>
      </c>
      <c r="L36" s="4">
        <f t="shared" si="37"/>
        <v>0.96502917912341279</v>
      </c>
      <c r="M36" s="4">
        <f t="shared" si="37"/>
        <v>1</v>
      </c>
      <c r="N36" s="4">
        <f t="shared" ref="N36:O36" si="44">N13/N$15</f>
        <v>1</v>
      </c>
      <c r="O36" s="4">
        <f t="shared" si="44"/>
        <v>1</v>
      </c>
      <c r="P36" s="4">
        <f t="shared" ref="P36:Q36" si="45">P13/P$15</f>
        <v>1</v>
      </c>
      <c r="Q36" s="4">
        <f t="shared" si="45"/>
        <v>1</v>
      </c>
      <c r="R36" s="4">
        <f t="shared" ref="R36" si="46">R13/R$15</f>
        <v>1</v>
      </c>
      <c r="S36" s="4">
        <f t="shared" si="41"/>
        <v>1</v>
      </c>
      <c r="T36" s="4">
        <f t="shared" si="41"/>
        <v>1</v>
      </c>
      <c r="U36" s="4">
        <f t="shared" ref="U36" si="47">U13/U$15</f>
        <v>1</v>
      </c>
      <c r="X36" s="4"/>
    </row>
    <row r="37" spans="2:25" x14ac:dyDescent="0.2">
      <c r="B37" s="2" t="s">
        <v>6</v>
      </c>
      <c r="C37" s="4">
        <f t="shared" ref="C37:K37" si="48">C14/C$15</f>
        <v>8.661836778180268E-2</v>
      </c>
      <c r="D37" s="4">
        <f t="shared" si="48"/>
        <v>0.21075309104533532</v>
      </c>
      <c r="E37" s="4">
        <f t="shared" si="48"/>
        <v>0.41269443050677374</v>
      </c>
      <c r="F37" s="4">
        <f t="shared" si="48"/>
        <v>0.37716404871003978</v>
      </c>
      <c r="G37" s="4">
        <f t="shared" si="48"/>
        <v>0.30921449391898681</v>
      </c>
      <c r="H37" s="4">
        <f t="shared" si="48"/>
        <v>0.28770063377970051</v>
      </c>
      <c r="I37" s="4">
        <f t="shared" si="48"/>
        <v>0.15199425607361602</v>
      </c>
      <c r="J37" s="4">
        <f t="shared" si="48"/>
        <v>0.11315042573320719</v>
      </c>
      <c r="K37" s="4">
        <f t="shared" si="48"/>
        <v>0</v>
      </c>
      <c r="L37" s="4">
        <f t="shared" si="37"/>
        <v>0</v>
      </c>
      <c r="M37" s="4">
        <f t="shared" si="37"/>
        <v>0</v>
      </c>
      <c r="N37" s="4">
        <f t="shared" ref="N37:O37" si="49">N14/N$15</f>
        <v>0</v>
      </c>
      <c r="O37" s="4">
        <f t="shared" si="49"/>
        <v>0</v>
      </c>
      <c r="P37" s="4">
        <f t="shared" ref="P37:Q37" si="50">P14/P$15</f>
        <v>0</v>
      </c>
      <c r="Q37" s="4">
        <f t="shared" si="50"/>
        <v>0</v>
      </c>
      <c r="R37" s="4">
        <f t="shared" ref="R37" si="51">R14/R$15</f>
        <v>0</v>
      </c>
      <c r="S37" s="4">
        <f t="shared" si="41"/>
        <v>0</v>
      </c>
      <c r="T37" s="4">
        <f t="shared" si="41"/>
        <v>0</v>
      </c>
      <c r="U37" s="4">
        <f t="shared" ref="U37" si="52">U14/U$15</f>
        <v>0</v>
      </c>
      <c r="V37" s="2"/>
      <c r="W37" s="2"/>
      <c r="X37" s="4"/>
      <c r="Y37" s="7"/>
    </row>
    <row r="38" spans="2:25" x14ac:dyDescent="0.2">
      <c r="B38" s="2"/>
      <c r="C38" s="8">
        <f t="shared" ref="C38:M38" si="53">SUM(C35:C37)</f>
        <v>1</v>
      </c>
      <c r="D38" s="8">
        <f t="shared" si="53"/>
        <v>1</v>
      </c>
      <c r="E38" s="8">
        <f t="shared" si="53"/>
        <v>1</v>
      </c>
      <c r="F38" s="8">
        <f t="shared" si="53"/>
        <v>1</v>
      </c>
      <c r="G38" s="8">
        <f t="shared" si="53"/>
        <v>1</v>
      </c>
      <c r="H38" s="8">
        <f t="shared" si="53"/>
        <v>1</v>
      </c>
      <c r="I38" s="8">
        <f t="shared" si="53"/>
        <v>1</v>
      </c>
      <c r="J38" s="8">
        <f t="shared" si="53"/>
        <v>1</v>
      </c>
      <c r="K38" s="8">
        <f t="shared" si="53"/>
        <v>1</v>
      </c>
      <c r="L38" s="8">
        <f t="shared" si="53"/>
        <v>1</v>
      </c>
      <c r="M38" s="8">
        <f t="shared" si="53"/>
        <v>1</v>
      </c>
      <c r="N38" s="8">
        <f t="shared" ref="N38:O38" si="54">SUM(N35:N37)</f>
        <v>1</v>
      </c>
      <c r="O38" s="8">
        <f t="shared" si="54"/>
        <v>1</v>
      </c>
      <c r="P38" s="8">
        <f t="shared" ref="P38:Q38" si="55">SUM(P35:P37)</f>
        <v>1</v>
      </c>
      <c r="Q38" s="8">
        <f t="shared" si="55"/>
        <v>1</v>
      </c>
      <c r="R38" s="8">
        <f t="shared" ref="R38" si="56">SUM(R35:R37)</f>
        <v>1</v>
      </c>
      <c r="S38" s="8">
        <f>SUM(S35:S37)</f>
        <v>1</v>
      </c>
      <c r="T38" s="8">
        <f>SUM(T35:T37)</f>
        <v>1</v>
      </c>
      <c r="U38" s="8">
        <f>SUM(U35:U37)</f>
        <v>1</v>
      </c>
      <c r="V38" s="2"/>
      <c r="W38" s="2"/>
      <c r="X38" s="8"/>
      <c r="Y38" s="7"/>
    </row>
    <row r="41" spans="2:25" x14ac:dyDescent="0.2">
      <c r="B41" s="2"/>
      <c r="C41" s="5" t="s">
        <v>12</v>
      </c>
      <c r="D41" s="5" t="s">
        <v>10</v>
      </c>
      <c r="E41" s="5" t="s">
        <v>9</v>
      </c>
      <c r="F41" s="5" t="s">
        <v>8</v>
      </c>
      <c r="G41" s="5" t="s">
        <v>7</v>
      </c>
      <c r="H41" s="5" t="s">
        <v>11</v>
      </c>
      <c r="I41" s="5" t="s">
        <v>13</v>
      </c>
      <c r="J41" s="6" t="str">
        <f>$J$6</f>
        <v>2008</v>
      </c>
      <c r="K41" s="11" t="str">
        <f t="shared" ref="K41:P41" si="57">K34</f>
        <v>2009</v>
      </c>
      <c r="L41" s="11" t="str">
        <f t="shared" si="57"/>
        <v>2010</v>
      </c>
      <c r="M41" s="11" t="str">
        <f t="shared" si="57"/>
        <v>2011</v>
      </c>
      <c r="N41" s="11" t="str">
        <f t="shared" si="57"/>
        <v>2012</v>
      </c>
      <c r="O41" s="11" t="str">
        <f t="shared" si="57"/>
        <v>2013</v>
      </c>
      <c r="P41" s="11" t="str">
        <f t="shared" si="57"/>
        <v>2014</v>
      </c>
      <c r="Q41" s="11" t="str">
        <f t="shared" ref="Q41:R41" si="58">Q34</f>
        <v>2015</v>
      </c>
      <c r="R41" s="11" t="str">
        <f t="shared" si="58"/>
        <v>2016</v>
      </c>
      <c r="S41" s="11" t="str">
        <f>S34</f>
        <v>2017</v>
      </c>
      <c r="T41" s="11" t="str">
        <f>T34</f>
        <v>2018</v>
      </c>
      <c r="U41" s="11" t="str">
        <f>U34</f>
        <v>2019</v>
      </c>
      <c r="X41" s="11"/>
    </row>
    <row r="42" spans="2:25" x14ac:dyDescent="0.2">
      <c r="B42" s="2" t="s">
        <v>0</v>
      </c>
      <c r="C42" s="4">
        <f t="shared" ref="C42:K42" si="59">C19/C$15</f>
        <v>0.54527051895472944</v>
      </c>
      <c r="D42" s="4">
        <f t="shared" si="59"/>
        <v>0.36563007368552519</v>
      </c>
      <c r="E42" s="4">
        <f t="shared" si="59"/>
        <v>0.28571249372804819</v>
      </c>
      <c r="F42" s="4">
        <f t="shared" si="59"/>
        <v>0.34726407188831637</v>
      </c>
      <c r="G42" s="4">
        <f t="shared" si="59"/>
        <v>0.40036687104231583</v>
      </c>
      <c r="H42" s="4">
        <f t="shared" si="59"/>
        <v>0.33332772218060619</v>
      </c>
      <c r="I42" s="4">
        <f t="shared" si="59"/>
        <v>0.51501919526419127</v>
      </c>
      <c r="J42" s="4">
        <f t="shared" si="59"/>
        <v>0.42692762535477768</v>
      </c>
      <c r="K42" s="4">
        <f t="shared" si="59"/>
        <v>0.35458547322083639</v>
      </c>
      <c r="L42" s="4">
        <f t="shared" ref="L42:N43" si="60">L19/L$15</f>
        <v>0.54576544176861896</v>
      </c>
      <c r="M42" s="4">
        <f t="shared" si="60"/>
        <v>0.47669284965324404</v>
      </c>
      <c r="N42" s="4">
        <f t="shared" si="60"/>
        <v>0.48043634811831543</v>
      </c>
      <c r="O42" s="4">
        <f t="shared" ref="O42:P42" si="61">O19/O$15</f>
        <v>0.43891609078183097</v>
      </c>
      <c r="P42" s="4">
        <f t="shared" si="61"/>
        <v>0.43583764900310074</v>
      </c>
      <c r="Q42" s="4">
        <f t="shared" ref="Q42" si="62">Q19/Q$15</f>
        <v>0.5276626487699152</v>
      </c>
      <c r="R42" s="4">
        <f t="shared" ref="R42:R43" si="63">R19/R$15</f>
        <v>0.71159712592966096</v>
      </c>
      <c r="S42" s="4">
        <f t="shared" ref="S42:T43" si="64">S19/S$15</f>
        <v>0.85675510752032025</v>
      </c>
      <c r="T42" s="4">
        <f t="shared" si="64"/>
        <v>0.73814450235965345</v>
      </c>
      <c r="U42" s="4">
        <f t="shared" ref="U42" si="65">U19/U$15</f>
        <v>0.67768814578979242</v>
      </c>
      <c r="X42" s="4"/>
    </row>
    <row r="43" spans="2:25" x14ac:dyDescent="0.2">
      <c r="B43" s="2" t="s">
        <v>1</v>
      </c>
      <c r="C43" s="4">
        <f t="shared" ref="C43:K43" si="66">C20/C$15</f>
        <v>0.4547294810452705</v>
      </c>
      <c r="D43" s="4">
        <f t="shared" si="66"/>
        <v>0.63436992631447486</v>
      </c>
      <c r="E43" s="4">
        <f t="shared" si="66"/>
        <v>0.71428750627195181</v>
      </c>
      <c r="F43" s="4">
        <f t="shared" si="66"/>
        <v>0.65273592811168368</v>
      </c>
      <c r="G43" s="4">
        <f t="shared" si="66"/>
        <v>0.59963312895768417</v>
      </c>
      <c r="H43" s="4">
        <f t="shared" si="66"/>
        <v>0.66667227781939387</v>
      </c>
      <c r="I43" s="4">
        <f t="shared" si="66"/>
        <v>0.48498080473580868</v>
      </c>
      <c r="J43" s="4">
        <f t="shared" si="66"/>
        <v>0.57307237464522232</v>
      </c>
      <c r="K43" s="4">
        <f t="shared" si="66"/>
        <v>0.64541452677916356</v>
      </c>
      <c r="L43" s="4">
        <f t="shared" si="60"/>
        <v>0.45423455823138109</v>
      </c>
      <c r="M43" s="4">
        <f t="shared" si="60"/>
        <v>0.5233071503467559</v>
      </c>
      <c r="N43" s="4">
        <f t="shared" si="60"/>
        <v>0.51956365188168463</v>
      </c>
      <c r="O43" s="4">
        <f t="shared" ref="O43:P43" si="67">O20/O$15</f>
        <v>0.56108390921816909</v>
      </c>
      <c r="P43" s="4">
        <f t="shared" si="67"/>
        <v>0.56416235099689926</v>
      </c>
      <c r="Q43" s="4">
        <f t="shared" ref="Q43" si="68">Q20/Q$15</f>
        <v>0.4723373512300848</v>
      </c>
      <c r="R43" s="4">
        <f t="shared" si="63"/>
        <v>0.2884028740703391</v>
      </c>
      <c r="S43" s="4">
        <f t="shared" si="64"/>
        <v>0.14324489247967975</v>
      </c>
      <c r="T43" s="4">
        <f t="shared" si="64"/>
        <v>0.26185549764034655</v>
      </c>
      <c r="U43" s="4">
        <f t="shared" ref="U43" si="69">U20/U$15</f>
        <v>0.32231185421020764</v>
      </c>
      <c r="X43" s="4"/>
    </row>
    <row r="45" spans="2:25" x14ac:dyDescent="0.2">
      <c r="B45" s="12"/>
    </row>
    <row r="46" spans="2:25" x14ac:dyDescent="0.2">
      <c r="B46" s="12"/>
      <c r="F46" s="1"/>
    </row>
    <row r="47" spans="2:25" x14ac:dyDescent="0.2">
      <c r="B47" s="12"/>
    </row>
    <row r="48" spans="2:25" x14ac:dyDescent="0.2">
      <c r="B48" s="12"/>
    </row>
    <row r="49" spans="2:2" x14ac:dyDescent="0.2">
      <c r="B49" s="12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תרשימים</vt:lpstr>
      </vt:variant>
      <vt:variant>
        <vt:i4>4</vt:i4>
      </vt:variant>
    </vt:vector>
  </HeadingPairs>
  <TitlesOfParts>
    <vt:vector size="5" baseType="lpstr">
      <vt:lpstr>גיליון1</vt:lpstr>
      <vt:lpstr>תרשים - מקורות (2)</vt:lpstr>
      <vt:lpstr>תרשים - סיווגים (2)</vt:lpstr>
      <vt:lpstr>תרשים - מקורות</vt:lpstr>
      <vt:lpstr>יבוא ראשי בקר</vt:lpstr>
    </vt:vector>
  </TitlesOfParts>
  <Company>Israel Dairy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user</cp:lastModifiedBy>
  <dcterms:created xsi:type="dcterms:W3CDTF">2006-12-04T10:41:48Z</dcterms:created>
  <dcterms:modified xsi:type="dcterms:W3CDTF">2020-01-07T17:02:10Z</dcterms:modified>
</cp:coreProperties>
</file>